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hmidtjylland-my.sharepoint.com/personal/bem_erhvervshusmidtjylland_dk/Documents/Skrivebord/"/>
    </mc:Choice>
  </mc:AlternateContent>
  <xr:revisionPtr revIDLastSave="21" documentId="11_69A54F8AD210857912676687D41682CAEB639026" xr6:coauthVersionLast="45" xr6:coauthVersionMax="45" xr10:uidLastSave="{01F6318D-16C3-42DD-94E5-9DDD4D8AB010}"/>
  <bookViews>
    <workbookView xWindow="19090" yWindow="-110" windowWidth="19420" windowHeight="11620" xr2:uid="{00000000-000D-0000-FFFF-FFFF00000000}"/>
  </bookViews>
  <sheets>
    <sheet name="Likviditetsbudget" sheetId="1" r:id="rId1"/>
  </sheets>
  <definedNames>
    <definedName name="_xlnm.Print_Area" localSheetId="0">Likviditetsbudget!$A$1:$N$58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L11" i="1" l="1"/>
  <c r="L47" i="1"/>
  <c r="K11" i="1"/>
  <c r="K47" i="1"/>
  <c r="J11" i="1"/>
  <c r="J47" i="1"/>
  <c r="I11" i="1"/>
  <c r="I47" i="1"/>
  <c r="H11" i="1"/>
  <c r="H47" i="1"/>
  <c r="G11" i="1"/>
  <c r="G47" i="1"/>
  <c r="F11" i="1"/>
  <c r="F47" i="1"/>
  <c r="E11" i="1"/>
  <c r="E47" i="1"/>
  <c r="D11" i="1"/>
  <c r="D47" i="1"/>
  <c r="C11" i="1"/>
  <c r="C47" i="1"/>
  <c r="B11" i="1"/>
  <c r="B47" i="1"/>
  <c r="M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M11" i="1"/>
  <c r="N7" i="1"/>
  <c r="N8" i="1"/>
  <c r="N9" i="1"/>
  <c r="N10" i="1"/>
  <c r="N14" i="1"/>
  <c r="M53" i="1" l="1"/>
  <c r="K53" i="1"/>
  <c r="J53" i="1"/>
  <c r="G53" i="1"/>
  <c r="F53" i="1"/>
  <c r="C53" i="1"/>
  <c r="B53" i="1"/>
  <c r="B58" i="1" s="1"/>
  <c r="C55" i="1" s="1"/>
  <c r="E53" i="1"/>
  <c r="I53" i="1"/>
  <c r="D53" i="1"/>
  <c r="H53" i="1"/>
  <c r="L53" i="1"/>
  <c r="N11" i="1"/>
  <c r="N47" i="1"/>
  <c r="C58" i="1" l="1"/>
  <c r="C4" i="1"/>
  <c r="D55" i="1" l="1"/>
  <c r="D58" i="1" s="1"/>
  <c r="D4" i="1"/>
  <c r="E4" i="1" l="1"/>
  <c r="E55" i="1"/>
  <c r="E58" i="1" s="1"/>
  <c r="F55" i="1" l="1"/>
  <c r="F58" i="1" s="1"/>
  <c r="F4" i="1"/>
  <c r="G55" i="1" l="1"/>
  <c r="G58" i="1" s="1"/>
  <c r="G4" i="1"/>
  <c r="H4" i="1" l="1"/>
  <c r="H55" i="1"/>
  <c r="H58" i="1" s="1"/>
  <c r="I55" i="1" l="1"/>
  <c r="I58" i="1" s="1"/>
  <c r="I4" i="1"/>
  <c r="J55" i="1" l="1"/>
  <c r="J58" i="1" s="1"/>
  <c r="J4" i="1"/>
  <c r="K4" i="1" l="1"/>
  <c r="K55" i="1"/>
  <c r="K58" i="1" s="1"/>
  <c r="L4" i="1" l="1"/>
  <c r="L55" i="1"/>
  <c r="L58" i="1" s="1"/>
  <c r="M4" i="1" l="1"/>
  <c r="M55" i="1"/>
  <c r="M58" i="1" s="1"/>
</calcChain>
</file>

<file path=xl/sharedStrings.xml><?xml version="1.0" encoding="utf-8"?>
<sst xmlns="http://schemas.openxmlformats.org/spreadsheetml/2006/main" count="64" uniqueCount="62">
  <si>
    <t>Marts</t>
  </si>
  <si>
    <t>April</t>
  </si>
  <si>
    <t>Juni</t>
  </si>
  <si>
    <t>Juli</t>
  </si>
  <si>
    <t>August</t>
  </si>
  <si>
    <t>September</t>
  </si>
  <si>
    <t>Oktober</t>
  </si>
  <si>
    <t>November</t>
  </si>
  <si>
    <t>December</t>
  </si>
  <si>
    <t>12 mdr. i alt</t>
  </si>
  <si>
    <t>Moms at betale</t>
  </si>
  <si>
    <t>Hævet privat</t>
  </si>
  <si>
    <t>Udbetalinger i alt</t>
  </si>
  <si>
    <t>Ændring</t>
  </si>
  <si>
    <t>Kassekredit ultimo</t>
  </si>
  <si>
    <t>Lokaleleje</t>
  </si>
  <si>
    <t>El, vand og varme</t>
  </si>
  <si>
    <t>Rep. og vedl. af lokaler</t>
  </si>
  <si>
    <t>Rengøring</t>
  </si>
  <si>
    <t>Drift af bil/kørselsgodtgørelse</t>
  </si>
  <si>
    <t>Rejseudgifter</t>
  </si>
  <si>
    <t>Kontorartikler</t>
  </si>
  <si>
    <t>Porto og gebyrer</t>
  </si>
  <si>
    <t>Markedsføring/annoncer/reklame</t>
  </si>
  <si>
    <t>Mødeudgifter</t>
  </si>
  <si>
    <t>Faglitteratur</t>
  </si>
  <si>
    <t>Forsikringer</t>
  </si>
  <si>
    <t>Kontingenter for virksomheden</t>
  </si>
  <si>
    <t>Kursusudgifter</t>
  </si>
  <si>
    <t>Vedl. af driftsmidler</t>
  </si>
  <si>
    <t>Revisor og andre rådgivere</t>
  </si>
  <si>
    <t>Udbetaling af funktionærløn</t>
  </si>
  <si>
    <t>Kontanter i kassen</t>
  </si>
  <si>
    <t>Likvider i bank/giro</t>
  </si>
  <si>
    <t>Disponibel kassekredit</t>
  </si>
  <si>
    <t>Minus likvide midler primo</t>
  </si>
  <si>
    <t>Januar</t>
  </si>
  <si>
    <t>Februar</t>
  </si>
  <si>
    <t>Likvider midler primo</t>
  </si>
  <si>
    <t>Faste omkostninger</t>
  </si>
  <si>
    <t>Varesalg på kredit</t>
  </si>
  <si>
    <t>Likviditetsbudget</t>
  </si>
  <si>
    <t>Småanskaffelser under 12.800 kr. (2015)</t>
  </si>
  <si>
    <t>Internetforbindelse</t>
  </si>
  <si>
    <t xml:space="preserve">Hjemmeside abonnement/hosting og opdatering </t>
  </si>
  <si>
    <t>Telefoner</t>
  </si>
  <si>
    <t>Indbetalinger - inkl. moms</t>
  </si>
  <si>
    <t>Udbetalinger - inkl. moms</t>
  </si>
  <si>
    <t>Indbetalinger i alt</t>
  </si>
  <si>
    <t>Maj</t>
  </si>
  <si>
    <t>IT-udstyr</t>
  </si>
  <si>
    <t>Leasingafgift</t>
  </si>
  <si>
    <t>Renter af kassekredit</t>
  </si>
  <si>
    <t>Låneomkostninger</t>
  </si>
  <si>
    <r>
      <t xml:space="preserve">For perioden     </t>
    </r>
    <r>
      <rPr>
        <b/>
        <sz val="11"/>
        <color theme="0"/>
        <rFont val="Arial"/>
        <family val="2"/>
      </rPr>
      <t>01/01 2020 til 31/12 2020</t>
    </r>
  </si>
  <si>
    <t>Kontantsalg</t>
  </si>
  <si>
    <t>Rente-indbetalinger</t>
  </si>
  <si>
    <t>Betaling af kreditorer</t>
  </si>
  <si>
    <t>Ændring i alt</t>
  </si>
  <si>
    <t>Kompensation fra hjælpepakker</t>
  </si>
  <si>
    <t>øvrigt</t>
  </si>
  <si>
    <t>anlægsinvestering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</si>
</sst>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000"/>
    <numFmt numFmtId="165" formatCode="#.##0"/>
    <numFmt numFmtId="166" formatCode="#.##000"/>
    <numFmt numFmtId="167" formatCode="&quot;kr&quot;\ #.##0\ ;\(&quot;kr&quot;\ #.##0\)"/>
    <numFmt numFmtId="168" formatCode="d\-mmm"/>
  </numFmts>
  <fonts count="11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indexed="22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9"/>
      </patternFill>
    </fill>
  </fills>
  <borders count="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3" fillId="0" borderId="0" applyNumberFormat="0" applyFont="0" applyFill="0" applyBorder="0" applyAlignment="0" applyProtection="0"/>
    <xf numFmtId="168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8" fontId="1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165" fontId="3" fillId="0" borderId="0" applyNumberFormat="0" applyFont="0" applyFill="0" applyBorder="0" applyAlignment="0" applyProtection="0"/>
    <xf numFmtId="168" fontId="3" fillId="0" borderId="1" applyNumberFormat="0" applyFont="0" applyFill="0" applyBorder="0" applyAlignment="0" applyProtection="0"/>
  </cellStyleXfs>
  <cellXfs count="23">
    <xf numFmtId="168" fontId="0" fillId="0" borderId="0" xfId="0" applyNumberFormat="1"/>
    <xf numFmtId="3" fontId="4" fillId="2" borderId="0" xfId="0" applyNumberFormat="1" applyFont="1" applyFill="1" applyProtection="1">
      <protection locked="0"/>
    </xf>
    <xf numFmtId="3" fontId="5" fillId="2" borderId="0" xfId="0" applyNumberFormat="1" applyFont="1" applyFill="1" applyProtection="1">
      <protection locked="0"/>
    </xf>
    <xf numFmtId="3" fontId="5" fillId="4" borderId="4" xfId="0" applyNumberFormat="1" applyFont="1" applyFill="1" applyBorder="1"/>
    <xf numFmtId="3" fontId="5" fillId="4" borderId="4" xfId="0" applyNumberFormat="1" applyFont="1" applyFill="1" applyBorder="1" applyAlignment="1">
      <alignment horizontal="center"/>
    </xf>
    <xf numFmtId="3" fontId="5" fillId="0" borderId="2" xfId="4" applyNumberFormat="1" applyFont="1" applyFill="1" applyBorder="1" applyProtection="1">
      <protection locked="0"/>
    </xf>
    <xf numFmtId="3" fontId="6" fillId="0" borderId="2" xfId="4" applyNumberFormat="1" applyFont="1" applyFill="1" applyBorder="1" applyProtection="1">
      <protection locked="0"/>
    </xf>
    <xf numFmtId="3" fontId="6" fillId="2" borderId="0" xfId="0" applyNumberFormat="1" applyFont="1" applyFill="1" applyProtection="1">
      <protection locked="0"/>
    </xf>
    <xf numFmtId="3" fontId="5" fillId="2" borderId="2" xfId="4" applyNumberFormat="1" applyFont="1" applyFill="1" applyBorder="1" applyProtection="1">
      <protection locked="0"/>
    </xf>
    <xf numFmtId="3" fontId="6" fillId="3" borderId="2" xfId="4" applyNumberFormat="1" applyFont="1" applyFill="1" applyBorder="1" applyProtection="1">
      <protection locked="0"/>
    </xf>
    <xf numFmtId="3" fontId="6" fillId="2" borderId="3" xfId="0" applyNumberFormat="1" applyFont="1" applyFill="1" applyBorder="1" applyProtection="1">
      <protection locked="0"/>
    </xf>
    <xf numFmtId="3" fontId="5" fillId="4" borderId="4" xfId="0" applyNumberFormat="1" applyFont="1" applyFill="1" applyBorder="1" applyProtection="1">
      <protection locked="0"/>
    </xf>
    <xf numFmtId="3" fontId="5" fillId="0" borderId="2" xfId="4" applyNumberFormat="1" applyFont="1" applyFill="1" applyBorder="1" applyAlignment="1" applyProtection="1">
      <protection locked="0"/>
    </xf>
    <xf numFmtId="3" fontId="7" fillId="5" borderId="2" xfId="4" applyNumberFormat="1" applyFont="1" applyFill="1" applyBorder="1" applyProtection="1">
      <protection locked="0"/>
    </xf>
    <xf numFmtId="3" fontId="8" fillId="5" borderId="2" xfId="4" applyNumberFormat="1" applyFont="1" applyFill="1" applyBorder="1" applyAlignment="1" applyProtection="1">
      <alignment horizontal="center"/>
      <protection locked="0"/>
    </xf>
    <xf numFmtId="3" fontId="8" fillId="5" borderId="2" xfId="4" applyNumberFormat="1" applyFont="1" applyFill="1" applyBorder="1" applyProtection="1">
      <protection locked="0"/>
    </xf>
    <xf numFmtId="3" fontId="5" fillId="6" borderId="2" xfId="4" applyNumberFormat="1" applyFont="1" applyFill="1" applyBorder="1" applyAlignment="1" applyProtection="1">
      <protection locked="0"/>
    </xf>
    <xf numFmtId="3" fontId="5" fillId="7" borderId="2" xfId="4" applyNumberFormat="1" applyFont="1" applyFill="1" applyBorder="1" applyProtection="1">
      <protection locked="0"/>
    </xf>
    <xf numFmtId="3" fontId="6" fillId="6" borderId="2" xfId="4" applyNumberFormat="1" applyFont="1" applyFill="1" applyBorder="1" applyAlignment="1" applyProtection="1">
      <protection locked="0"/>
    </xf>
    <xf numFmtId="3" fontId="6" fillId="7" borderId="2" xfId="4" applyNumberFormat="1" applyFont="1" applyFill="1" applyBorder="1" applyProtection="1">
      <protection locked="0"/>
    </xf>
    <xf numFmtId="3" fontId="9" fillId="4" borderId="4" xfId="0" applyNumberFormat="1" applyFont="1" applyFill="1" applyBorder="1"/>
    <xf numFmtId="3" fontId="6" fillId="2" borderId="2" xfId="4" applyNumberFormat="1" applyFont="1" applyFill="1" applyBorder="1" applyProtection="1">
      <protection locked="0"/>
    </xf>
    <xf numFmtId="3" fontId="10" fillId="2" borderId="0" xfId="0" applyNumberFormat="1" applyFont="1" applyFill="1" applyProtection="1">
      <protection locked="0"/>
    </xf>
  </cellXfs>
  <cellStyles count="9">
    <cellStyle name="Beløb0" xfId="1" xr:uid="{00000000-0005-0000-0000-000000000000}"/>
    <cellStyle name="Dato" xfId="2" xr:uid="{00000000-0005-0000-0000-000002000000}"/>
    <cellStyle name="Fast" xfId="3" xr:uid="{00000000-0005-0000-0000-000003000000}"/>
    <cellStyle name="Komma" xfId="4" builtinId="3"/>
    <cellStyle name="Normal" xfId="0" builtinId="0"/>
    <cellStyle name="Overskrift 1" xfId="5" builtinId="16" customBuiltin="1"/>
    <cellStyle name="Overskrift 2" xfId="6" builtinId="17" customBuiltin="1"/>
    <cellStyle name="Punktum0" xfId="7" xr:uid="{00000000-0005-0000-0000-000007000000}"/>
    <cellStyle name="Total" xfId="8" builtinId="25" customBuiltin="1"/>
  </cellStyles>
  <dxfs count="0"/>
  <tableStyles count="0" defaultTableStyle="TableStyleMedium2" defaultPivotStyle="PivotStyleLight16"/>
  <colors>
    <mruColors>
      <color rgb="FF003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showGridLines="0" tabSelected="1" topLeftCell="A42" zoomScale="80" zoomScaleNormal="80" workbookViewId="0">
      <selection activeCell="J58" sqref="J58"/>
    </sheetView>
  </sheetViews>
  <sheetFormatPr defaultColWidth="9.21875" defaultRowHeight="15.6" x14ac:dyDescent="0.3"/>
  <cols>
    <col min="1" max="1" width="49" style="2" customWidth="1"/>
    <col min="2" max="13" width="11.77734375" style="2" customWidth="1"/>
    <col min="14" max="14" width="13.44140625" style="2" customWidth="1"/>
    <col min="15" max="248" width="10.21875" style="1" customWidth="1"/>
    <col min="249" max="16384" width="9.21875" style="1"/>
  </cols>
  <sheetData>
    <row r="1" spans="1:14" ht="17.399999999999999" x14ac:dyDescent="0.3">
      <c r="A1" s="20" t="s">
        <v>41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13" t="s">
        <v>54</v>
      </c>
      <c r="B2" s="14" t="s">
        <v>36</v>
      </c>
      <c r="C2" s="14" t="s">
        <v>37</v>
      </c>
      <c r="D2" s="14" t="s">
        <v>0</v>
      </c>
      <c r="E2" s="14" t="s">
        <v>1</v>
      </c>
      <c r="F2" s="14" t="s">
        <v>49</v>
      </c>
      <c r="G2" s="14" t="s">
        <v>2</v>
      </c>
      <c r="H2" s="14" t="s">
        <v>3</v>
      </c>
      <c r="I2" s="14" t="s">
        <v>4</v>
      </c>
      <c r="J2" s="14" t="s">
        <v>5</v>
      </c>
      <c r="K2" s="14" t="s">
        <v>6</v>
      </c>
      <c r="L2" s="14" t="s">
        <v>7</v>
      </c>
      <c r="M2" s="14" t="s">
        <v>8</v>
      </c>
      <c r="N2" s="14" t="s">
        <v>9</v>
      </c>
    </row>
    <row r="3" spans="1:1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"/>
    </row>
    <row r="4" spans="1:14" x14ac:dyDescent="0.3">
      <c r="A4" s="6" t="s">
        <v>38</v>
      </c>
      <c r="B4" s="6">
        <v>32500</v>
      </c>
      <c r="C4" s="6">
        <f>+B58</f>
        <v>32250</v>
      </c>
      <c r="D4" s="6">
        <f t="shared" ref="D4:M4" si="0">+C58</f>
        <v>-48300</v>
      </c>
      <c r="E4" s="6">
        <f t="shared" si="0"/>
        <v>-25200</v>
      </c>
      <c r="F4" s="6">
        <f t="shared" si="0"/>
        <v>-15480</v>
      </c>
      <c r="G4" s="6">
        <f t="shared" si="0"/>
        <v>20770</v>
      </c>
      <c r="H4" s="6">
        <f t="shared" si="0"/>
        <v>55020</v>
      </c>
      <c r="I4" s="6">
        <f t="shared" si="0"/>
        <v>39270</v>
      </c>
      <c r="J4" s="6">
        <f t="shared" si="0"/>
        <v>22520</v>
      </c>
      <c r="K4" s="6">
        <f t="shared" si="0"/>
        <v>-15890</v>
      </c>
      <c r="L4" s="6">
        <f t="shared" si="0"/>
        <v>18360</v>
      </c>
      <c r="M4" s="6">
        <f t="shared" si="0"/>
        <v>42110</v>
      </c>
      <c r="N4" s="16"/>
    </row>
    <row r="5" spans="1:14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7"/>
    </row>
    <row r="6" spans="1:14" x14ac:dyDescent="0.3">
      <c r="A6" s="15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7"/>
    </row>
    <row r="7" spans="1:14" x14ac:dyDescent="0.3">
      <c r="A7" s="8" t="s">
        <v>55</v>
      </c>
      <c r="B7" s="8">
        <v>28000</v>
      </c>
      <c r="C7" s="8">
        <v>30000</v>
      </c>
      <c r="D7" s="8">
        <v>65000</v>
      </c>
      <c r="E7" s="8">
        <v>65000</v>
      </c>
      <c r="F7" s="8">
        <v>65000</v>
      </c>
      <c r="G7" s="8">
        <v>65000</v>
      </c>
      <c r="H7" s="8">
        <v>25000</v>
      </c>
      <c r="I7" s="8">
        <v>30000</v>
      </c>
      <c r="J7" s="8">
        <v>65000</v>
      </c>
      <c r="K7" s="8">
        <v>65000</v>
      </c>
      <c r="L7" s="8">
        <v>65000</v>
      </c>
      <c r="M7" s="8">
        <v>80000</v>
      </c>
      <c r="N7" s="17">
        <f>SUM(B7:M7)</f>
        <v>648000</v>
      </c>
    </row>
    <row r="8" spans="1:14" x14ac:dyDescent="0.3">
      <c r="A8" s="8" t="s">
        <v>40</v>
      </c>
      <c r="B8" s="8">
        <v>70000</v>
      </c>
      <c r="C8" s="8">
        <v>70000</v>
      </c>
      <c r="D8" s="8">
        <v>110000</v>
      </c>
      <c r="E8" s="8">
        <v>110000</v>
      </c>
      <c r="F8" s="8">
        <v>110000</v>
      </c>
      <c r="G8" s="8">
        <v>110000</v>
      </c>
      <c r="H8" s="8">
        <v>62000</v>
      </c>
      <c r="I8" s="8">
        <v>67000</v>
      </c>
      <c r="J8" s="8">
        <v>100000</v>
      </c>
      <c r="K8" s="8">
        <v>110000</v>
      </c>
      <c r="L8" s="8">
        <v>110000</v>
      </c>
      <c r="M8" s="8">
        <v>130000</v>
      </c>
      <c r="N8" s="17">
        <f>SUM(B8:M8)</f>
        <v>1159000</v>
      </c>
    </row>
    <row r="9" spans="1:14" x14ac:dyDescent="0.3">
      <c r="A9" s="8" t="s">
        <v>56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7">
        <f>SUM(B9:M9)</f>
        <v>0</v>
      </c>
    </row>
    <row r="10" spans="1:14" x14ac:dyDescent="0.3">
      <c r="A10" s="8" t="s">
        <v>59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7">
        <f>SUM(B10:M10)</f>
        <v>0</v>
      </c>
    </row>
    <row r="11" spans="1:14" x14ac:dyDescent="0.3">
      <c r="A11" s="9" t="s">
        <v>48</v>
      </c>
      <c r="B11" s="9">
        <f>SUM(B7:B10)</f>
        <v>98000</v>
      </c>
      <c r="C11" s="9">
        <f t="shared" ref="C11:M11" si="1">SUM(C6:C10)</f>
        <v>100000</v>
      </c>
      <c r="D11" s="9">
        <f t="shared" si="1"/>
        <v>175000</v>
      </c>
      <c r="E11" s="9">
        <f t="shared" si="1"/>
        <v>175000</v>
      </c>
      <c r="F11" s="9">
        <f t="shared" si="1"/>
        <v>175000</v>
      </c>
      <c r="G11" s="9">
        <f t="shared" si="1"/>
        <v>175000</v>
      </c>
      <c r="H11" s="9">
        <f t="shared" si="1"/>
        <v>87000</v>
      </c>
      <c r="I11" s="9">
        <f t="shared" si="1"/>
        <v>97000</v>
      </c>
      <c r="J11" s="9">
        <f t="shared" si="1"/>
        <v>165000</v>
      </c>
      <c r="K11" s="9">
        <f t="shared" si="1"/>
        <v>175000</v>
      </c>
      <c r="L11" s="9">
        <f t="shared" si="1"/>
        <v>175000</v>
      </c>
      <c r="M11" s="9">
        <f t="shared" si="1"/>
        <v>210000</v>
      </c>
      <c r="N11" s="18">
        <f>SUM(B11:M11)</f>
        <v>1807000</v>
      </c>
    </row>
    <row r="12" spans="1:14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7"/>
    </row>
    <row r="13" spans="1:14" x14ac:dyDescent="0.3">
      <c r="A13" s="15" t="s">
        <v>47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3">
      <c r="A14" s="8" t="s">
        <v>57</v>
      </c>
      <c r="B14" s="8">
        <v>49000</v>
      </c>
      <c r="C14" s="8">
        <v>50000</v>
      </c>
      <c r="D14" s="8">
        <v>87500</v>
      </c>
      <c r="E14" s="8">
        <v>87500</v>
      </c>
      <c r="F14" s="8">
        <v>87500</v>
      </c>
      <c r="G14" s="8">
        <v>87500</v>
      </c>
      <c r="H14" s="8">
        <v>43500</v>
      </c>
      <c r="I14" s="8">
        <v>48500</v>
      </c>
      <c r="J14" s="8">
        <v>82500</v>
      </c>
      <c r="K14" s="8">
        <v>87500</v>
      </c>
      <c r="L14" s="8">
        <v>87500</v>
      </c>
      <c r="M14" s="8">
        <v>105000</v>
      </c>
      <c r="N14" s="17">
        <f t="shared" ref="N14:N47" si="2">SUM(B14:M14)</f>
        <v>903500</v>
      </c>
    </row>
    <row r="15" spans="1:14" x14ac:dyDescent="0.3">
      <c r="A15" s="8" t="s">
        <v>10</v>
      </c>
      <c r="B15" s="8">
        <v>0</v>
      </c>
      <c r="C15" s="8">
        <v>56000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67600</v>
      </c>
      <c r="K15" s="8">
        <v>0</v>
      </c>
      <c r="L15" s="8">
        <v>0</v>
      </c>
      <c r="M15" s="8">
        <v>0</v>
      </c>
      <c r="N15" s="17">
        <f t="shared" si="2"/>
        <v>123600</v>
      </c>
    </row>
    <row r="16" spans="1:14" x14ac:dyDescent="0.3">
      <c r="A16" s="8" t="s">
        <v>11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17">
        <f t="shared" si="2"/>
        <v>0</v>
      </c>
    </row>
    <row r="17" spans="1:14" x14ac:dyDescent="0.3">
      <c r="A17" s="2" t="s">
        <v>61</v>
      </c>
      <c r="B17" s="8">
        <v>0</v>
      </c>
      <c r="C17" s="8">
        <v>0</v>
      </c>
      <c r="D17" s="8">
        <v>10000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7">
        <f t="shared" si="2"/>
        <v>10000</v>
      </c>
    </row>
    <row r="18" spans="1:14" x14ac:dyDescent="0.3">
      <c r="A18" s="10" t="s">
        <v>39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7">
        <f t="shared" si="2"/>
        <v>0</v>
      </c>
    </row>
    <row r="19" spans="1:14" x14ac:dyDescent="0.3">
      <c r="A19" s="11" t="s">
        <v>31</v>
      </c>
      <c r="B19" s="8">
        <v>45000</v>
      </c>
      <c r="C19" s="8">
        <v>45000</v>
      </c>
      <c r="D19" s="8">
        <v>45000</v>
      </c>
      <c r="E19" s="8">
        <v>45000</v>
      </c>
      <c r="F19" s="8">
        <v>45000</v>
      </c>
      <c r="G19" s="8">
        <v>45000</v>
      </c>
      <c r="H19" s="8">
        <v>45000</v>
      </c>
      <c r="I19" s="8">
        <v>45000</v>
      </c>
      <c r="J19" s="8">
        <v>45000</v>
      </c>
      <c r="K19" s="8">
        <v>45000</v>
      </c>
      <c r="L19" s="8">
        <v>45000</v>
      </c>
      <c r="M19" s="8">
        <v>45000</v>
      </c>
      <c r="N19" s="17">
        <f t="shared" si="2"/>
        <v>540000</v>
      </c>
    </row>
    <row r="20" spans="1:14" x14ac:dyDescent="0.3">
      <c r="A20" s="11" t="s">
        <v>15</v>
      </c>
      <c r="B20" s="8"/>
      <c r="C20" s="8"/>
      <c r="D20" s="8"/>
      <c r="E20" s="8">
        <v>16000</v>
      </c>
      <c r="F20" s="8"/>
      <c r="G20" s="8"/>
      <c r="H20" s="8"/>
      <c r="I20" s="8">
        <v>16000</v>
      </c>
      <c r="J20" s="8"/>
      <c r="K20" s="8"/>
      <c r="L20" s="8"/>
      <c r="M20" s="8">
        <v>16000</v>
      </c>
      <c r="N20" s="17">
        <f t="shared" si="2"/>
        <v>48000</v>
      </c>
    </row>
    <row r="21" spans="1:14" x14ac:dyDescent="0.3">
      <c r="A21" s="11" t="s">
        <v>16</v>
      </c>
      <c r="B21" s="8">
        <v>800</v>
      </c>
      <c r="C21" s="8">
        <v>800</v>
      </c>
      <c r="D21" s="8">
        <v>800</v>
      </c>
      <c r="E21" s="8">
        <v>800</v>
      </c>
      <c r="F21" s="8">
        <v>800</v>
      </c>
      <c r="G21" s="8">
        <v>800</v>
      </c>
      <c r="H21" s="8">
        <v>800</v>
      </c>
      <c r="I21" s="8">
        <v>800</v>
      </c>
      <c r="J21" s="8">
        <v>800</v>
      </c>
      <c r="K21" s="8">
        <v>800</v>
      </c>
      <c r="L21" s="8">
        <v>800</v>
      </c>
      <c r="M21" s="8">
        <v>800</v>
      </c>
      <c r="N21" s="17">
        <f t="shared" si="2"/>
        <v>9600</v>
      </c>
    </row>
    <row r="22" spans="1:14" x14ac:dyDescent="0.3">
      <c r="A22" s="11" t="s">
        <v>17</v>
      </c>
      <c r="B22" s="8">
        <v>0</v>
      </c>
      <c r="C22" s="8">
        <v>0</v>
      </c>
      <c r="D22" s="8">
        <v>1000</v>
      </c>
      <c r="E22" s="8">
        <v>0</v>
      </c>
      <c r="F22" s="8">
        <v>0</v>
      </c>
      <c r="G22" s="8">
        <v>1000</v>
      </c>
      <c r="H22" s="8">
        <v>0</v>
      </c>
      <c r="I22" s="8">
        <v>0</v>
      </c>
      <c r="J22" s="8">
        <v>1000</v>
      </c>
      <c r="K22" s="8">
        <v>0</v>
      </c>
      <c r="L22" s="8">
        <v>0</v>
      </c>
      <c r="M22" s="8">
        <v>1000</v>
      </c>
      <c r="N22" s="17">
        <f t="shared" si="2"/>
        <v>4000</v>
      </c>
    </row>
    <row r="23" spans="1:14" x14ac:dyDescent="0.3">
      <c r="A23" s="11" t="s">
        <v>18</v>
      </c>
      <c r="B23" s="8">
        <v>1200</v>
      </c>
      <c r="C23" s="8">
        <v>1200</v>
      </c>
      <c r="D23" s="8">
        <v>1200</v>
      </c>
      <c r="E23" s="8">
        <v>1200</v>
      </c>
      <c r="F23" s="8">
        <v>1200</v>
      </c>
      <c r="G23" s="8">
        <v>1200</v>
      </c>
      <c r="H23" s="8">
        <v>1200</v>
      </c>
      <c r="I23" s="8">
        <v>1200</v>
      </c>
      <c r="J23" s="8">
        <v>1200</v>
      </c>
      <c r="K23" s="8">
        <v>1200</v>
      </c>
      <c r="L23" s="8">
        <v>1200</v>
      </c>
      <c r="M23" s="8">
        <v>1200</v>
      </c>
      <c r="N23" s="17">
        <f t="shared" si="2"/>
        <v>14400</v>
      </c>
    </row>
    <row r="24" spans="1:14" x14ac:dyDescent="0.3">
      <c r="A24" s="11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7">
        <f t="shared" si="2"/>
        <v>0</v>
      </c>
    </row>
    <row r="25" spans="1:14" x14ac:dyDescent="0.3">
      <c r="A25" s="11" t="s">
        <v>20</v>
      </c>
      <c r="B25" s="8">
        <v>0</v>
      </c>
      <c r="C25" s="8">
        <v>2000</v>
      </c>
      <c r="D25" s="8">
        <v>2000</v>
      </c>
      <c r="E25" s="8">
        <v>2000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2000</v>
      </c>
      <c r="L25" s="8">
        <v>2000</v>
      </c>
      <c r="M25" s="8">
        <v>2000</v>
      </c>
      <c r="N25" s="17">
        <f t="shared" si="2"/>
        <v>12000</v>
      </c>
    </row>
    <row r="26" spans="1:14" x14ac:dyDescent="0.3">
      <c r="A26" s="11" t="s">
        <v>21</v>
      </c>
      <c r="B26" s="8">
        <v>500</v>
      </c>
      <c r="C26" s="8">
        <v>500</v>
      </c>
      <c r="D26" s="8">
        <v>500</v>
      </c>
      <c r="E26" s="8">
        <v>500</v>
      </c>
      <c r="F26" s="8">
        <v>500</v>
      </c>
      <c r="G26" s="8">
        <v>500</v>
      </c>
      <c r="H26" s="8">
        <v>500</v>
      </c>
      <c r="I26" s="8">
        <v>500</v>
      </c>
      <c r="J26" s="8">
        <v>500</v>
      </c>
      <c r="K26" s="8">
        <v>500</v>
      </c>
      <c r="L26" s="8">
        <v>500</v>
      </c>
      <c r="M26" s="8">
        <v>500</v>
      </c>
      <c r="N26" s="17">
        <f t="shared" si="2"/>
        <v>6000</v>
      </c>
    </row>
    <row r="27" spans="1:14" x14ac:dyDescent="0.3">
      <c r="A27" s="11" t="s">
        <v>22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7">
        <f t="shared" si="2"/>
        <v>0</v>
      </c>
    </row>
    <row r="28" spans="1:14" x14ac:dyDescent="0.3">
      <c r="A28" s="11" t="s">
        <v>45</v>
      </c>
      <c r="B28" s="8">
        <v>250</v>
      </c>
      <c r="C28" s="8">
        <v>250</v>
      </c>
      <c r="D28" s="8">
        <v>250</v>
      </c>
      <c r="E28" s="8">
        <v>250</v>
      </c>
      <c r="F28" s="8">
        <v>250</v>
      </c>
      <c r="G28" s="8">
        <v>250</v>
      </c>
      <c r="H28" s="8">
        <v>250</v>
      </c>
      <c r="I28" s="8">
        <v>250</v>
      </c>
      <c r="J28" s="8">
        <v>250</v>
      </c>
      <c r="K28" s="8">
        <v>250</v>
      </c>
      <c r="L28" s="8">
        <v>250</v>
      </c>
      <c r="M28" s="8">
        <v>250</v>
      </c>
      <c r="N28" s="17">
        <f t="shared" si="2"/>
        <v>3000</v>
      </c>
    </row>
    <row r="29" spans="1:14" x14ac:dyDescent="0.3">
      <c r="A29" s="11" t="s">
        <v>43</v>
      </c>
      <c r="B29" s="8">
        <v>300</v>
      </c>
      <c r="C29" s="8">
        <v>300</v>
      </c>
      <c r="D29" s="8">
        <v>300</v>
      </c>
      <c r="E29" s="8">
        <v>300</v>
      </c>
      <c r="F29" s="8">
        <v>300</v>
      </c>
      <c r="G29" s="8">
        <v>300</v>
      </c>
      <c r="H29" s="8">
        <v>300</v>
      </c>
      <c r="I29" s="8">
        <v>300</v>
      </c>
      <c r="J29" s="8">
        <v>300</v>
      </c>
      <c r="K29" s="8">
        <v>300</v>
      </c>
      <c r="L29" s="8">
        <v>300</v>
      </c>
      <c r="M29" s="8">
        <v>300</v>
      </c>
      <c r="N29" s="17">
        <f t="shared" si="2"/>
        <v>3600</v>
      </c>
    </row>
    <row r="30" spans="1:14" x14ac:dyDescent="0.3">
      <c r="A30" s="11" t="s">
        <v>44</v>
      </c>
      <c r="B30" s="8">
        <v>1200</v>
      </c>
      <c r="C30" s="8">
        <v>1200</v>
      </c>
      <c r="D30" s="8">
        <v>1200</v>
      </c>
      <c r="E30" s="8">
        <v>1200</v>
      </c>
      <c r="F30" s="8">
        <v>1200</v>
      </c>
      <c r="G30" s="8">
        <v>1200</v>
      </c>
      <c r="H30" s="8">
        <v>1200</v>
      </c>
      <c r="I30" s="8">
        <v>1200</v>
      </c>
      <c r="J30" s="8">
        <v>1200</v>
      </c>
      <c r="K30" s="8">
        <v>1200</v>
      </c>
      <c r="L30" s="8">
        <v>1200</v>
      </c>
      <c r="M30" s="8">
        <v>1200</v>
      </c>
      <c r="N30" s="17">
        <f t="shared" si="2"/>
        <v>14400</v>
      </c>
    </row>
    <row r="31" spans="1:14" x14ac:dyDescent="0.3">
      <c r="A31" s="11" t="s">
        <v>23</v>
      </c>
      <c r="B31" s="8">
        <v>0</v>
      </c>
      <c r="C31" s="8">
        <v>10000</v>
      </c>
      <c r="D31" s="8">
        <v>0</v>
      </c>
      <c r="E31" s="8">
        <v>0</v>
      </c>
      <c r="F31" s="8">
        <v>0</v>
      </c>
      <c r="G31" s="8">
        <v>0</v>
      </c>
      <c r="H31" s="8">
        <v>10000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7">
        <f t="shared" si="2"/>
        <v>20000</v>
      </c>
    </row>
    <row r="32" spans="1:14" x14ac:dyDescent="0.3">
      <c r="A32" s="11" t="s">
        <v>24</v>
      </c>
      <c r="B32" s="8">
        <v>0</v>
      </c>
      <c r="C32" s="8">
        <v>1000</v>
      </c>
      <c r="D32" s="8">
        <v>0</v>
      </c>
      <c r="E32" s="8">
        <v>1000</v>
      </c>
      <c r="F32" s="8">
        <v>0</v>
      </c>
      <c r="G32" s="8">
        <v>1000</v>
      </c>
      <c r="H32" s="8">
        <v>0</v>
      </c>
      <c r="I32" s="8">
        <v>0</v>
      </c>
      <c r="J32" s="8">
        <v>1000</v>
      </c>
      <c r="K32" s="8">
        <v>0</v>
      </c>
      <c r="L32" s="8">
        <v>1000</v>
      </c>
      <c r="M32" s="8">
        <v>0</v>
      </c>
      <c r="N32" s="17">
        <f t="shared" si="2"/>
        <v>5000</v>
      </c>
    </row>
    <row r="33" spans="1:14" x14ac:dyDescent="0.3">
      <c r="A33" s="11" t="s">
        <v>25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7">
        <f t="shared" si="2"/>
        <v>0</v>
      </c>
    </row>
    <row r="34" spans="1:14" x14ac:dyDescent="0.3">
      <c r="A34" s="11" t="s">
        <v>26</v>
      </c>
      <c r="B34" s="8">
        <v>0</v>
      </c>
      <c r="C34" s="8">
        <v>12000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7">
        <f t="shared" si="2"/>
        <v>12000</v>
      </c>
    </row>
    <row r="35" spans="1:14" x14ac:dyDescent="0.3">
      <c r="A35" s="11" t="s">
        <v>27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4500</v>
      </c>
      <c r="M35" s="8">
        <v>0</v>
      </c>
      <c r="N35" s="17">
        <f t="shared" si="2"/>
        <v>4500</v>
      </c>
    </row>
    <row r="36" spans="1:14" x14ac:dyDescent="0.3">
      <c r="A36" s="11" t="s">
        <v>28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17">
        <f t="shared" si="2"/>
        <v>0</v>
      </c>
    </row>
    <row r="37" spans="1:14" x14ac:dyDescent="0.3">
      <c r="A37" s="11" t="s">
        <v>50</v>
      </c>
      <c r="B37" s="8">
        <v>0</v>
      </c>
      <c r="C37" s="8">
        <v>0</v>
      </c>
      <c r="D37" s="8">
        <v>0</v>
      </c>
      <c r="E37" s="8">
        <v>2000</v>
      </c>
      <c r="F37" s="8">
        <v>2000</v>
      </c>
      <c r="G37" s="8">
        <v>0</v>
      </c>
      <c r="H37" s="8">
        <v>0</v>
      </c>
      <c r="I37" s="8">
        <v>0</v>
      </c>
      <c r="J37" s="8">
        <v>0</v>
      </c>
      <c r="K37" s="8">
        <v>2000</v>
      </c>
      <c r="L37" s="8">
        <v>2000</v>
      </c>
      <c r="M37" s="8">
        <v>0</v>
      </c>
      <c r="N37" s="17">
        <f t="shared" si="2"/>
        <v>8000</v>
      </c>
    </row>
    <row r="38" spans="1:14" x14ac:dyDescent="0.3">
      <c r="A38" s="11" t="s">
        <v>51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7">
        <f t="shared" si="2"/>
        <v>0</v>
      </c>
    </row>
    <row r="39" spans="1:14" x14ac:dyDescent="0.3">
      <c r="A39" s="3" t="s">
        <v>42</v>
      </c>
      <c r="B39" s="8">
        <v>0</v>
      </c>
      <c r="C39" s="8">
        <v>0</v>
      </c>
      <c r="D39" s="8">
        <v>2000</v>
      </c>
      <c r="E39" s="8">
        <v>0</v>
      </c>
      <c r="F39" s="8">
        <v>0</v>
      </c>
      <c r="G39" s="8">
        <v>2000</v>
      </c>
      <c r="H39" s="8">
        <v>0</v>
      </c>
      <c r="I39" s="8">
        <v>0</v>
      </c>
      <c r="J39" s="8">
        <v>2000</v>
      </c>
      <c r="K39" s="8">
        <v>0</v>
      </c>
      <c r="L39" s="8">
        <v>0</v>
      </c>
      <c r="M39" s="8">
        <v>2000</v>
      </c>
      <c r="N39" s="17">
        <f t="shared" si="2"/>
        <v>8000</v>
      </c>
    </row>
    <row r="40" spans="1:14" x14ac:dyDescent="0.3">
      <c r="A40" s="11" t="s">
        <v>29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17">
        <f t="shared" si="2"/>
        <v>0</v>
      </c>
    </row>
    <row r="41" spans="1:14" x14ac:dyDescent="0.3">
      <c r="A41" s="11" t="s">
        <v>30</v>
      </c>
      <c r="B41" s="8">
        <v>0</v>
      </c>
      <c r="C41" s="8">
        <v>0</v>
      </c>
      <c r="D41" s="8">
        <v>0</v>
      </c>
      <c r="E41" s="8">
        <v>7500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5000</v>
      </c>
      <c r="M41" s="8">
        <v>0</v>
      </c>
      <c r="N41" s="17">
        <f t="shared" si="2"/>
        <v>12500</v>
      </c>
    </row>
    <row r="42" spans="1:14" x14ac:dyDescent="0.3">
      <c r="A42" s="8" t="s">
        <v>52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17">
        <f t="shared" si="2"/>
        <v>0</v>
      </c>
    </row>
    <row r="43" spans="1:14" x14ac:dyDescent="0.3">
      <c r="A43" s="8" t="s">
        <v>53</v>
      </c>
      <c r="B43" s="8">
        <v>0</v>
      </c>
      <c r="C43" s="8">
        <v>300</v>
      </c>
      <c r="D43" s="8">
        <v>150</v>
      </c>
      <c r="E43" s="8">
        <v>30</v>
      </c>
      <c r="F43" s="8">
        <v>0</v>
      </c>
      <c r="G43" s="8">
        <v>0</v>
      </c>
      <c r="H43" s="8">
        <v>0</v>
      </c>
      <c r="I43" s="8">
        <v>0</v>
      </c>
      <c r="J43" s="8">
        <v>60</v>
      </c>
      <c r="K43" s="8">
        <v>0</v>
      </c>
      <c r="L43" s="8">
        <v>0</v>
      </c>
      <c r="M43" s="8">
        <v>0</v>
      </c>
      <c r="N43" s="17">
        <f t="shared" si="2"/>
        <v>540</v>
      </c>
    </row>
    <row r="44" spans="1:14" x14ac:dyDescent="0.3">
      <c r="A44" s="8" t="s">
        <v>60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17">
        <f t="shared" si="2"/>
        <v>0</v>
      </c>
    </row>
    <row r="45" spans="1:14" x14ac:dyDescent="0.3">
      <c r="A45" s="8" t="s">
        <v>60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17">
        <f t="shared" si="2"/>
        <v>0</v>
      </c>
    </row>
    <row r="46" spans="1:14" x14ac:dyDescent="0.3">
      <c r="A46" s="8" t="s">
        <v>60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17">
        <f t="shared" si="2"/>
        <v>0</v>
      </c>
    </row>
    <row r="47" spans="1:14" x14ac:dyDescent="0.3">
      <c r="A47" s="6" t="s">
        <v>12</v>
      </c>
      <c r="B47" s="6">
        <f t="shared" ref="B47:M47" si="3">SUM(B14:B46)</f>
        <v>98250</v>
      </c>
      <c r="C47" s="6">
        <f t="shared" si="3"/>
        <v>180550</v>
      </c>
      <c r="D47" s="6">
        <f t="shared" si="3"/>
        <v>151900</v>
      </c>
      <c r="E47" s="6">
        <f t="shared" si="3"/>
        <v>165280</v>
      </c>
      <c r="F47" s="6">
        <f t="shared" si="3"/>
        <v>138750</v>
      </c>
      <c r="G47" s="6">
        <f t="shared" si="3"/>
        <v>140750</v>
      </c>
      <c r="H47" s="6">
        <f t="shared" si="3"/>
        <v>102750</v>
      </c>
      <c r="I47" s="6">
        <f t="shared" si="3"/>
        <v>113750</v>
      </c>
      <c r="J47" s="6">
        <f t="shared" si="3"/>
        <v>203410</v>
      </c>
      <c r="K47" s="6">
        <f t="shared" si="3"/>
        <v>140750</v>
      </c>
      <c r="L47" s="6">
        <f t="shared" si="3"/>
        <v>151250</v>
      </c>
      <c r="M47" s="6">
        <f t="shared" si="3"/>
        <v>175250</v>
      </c>
      <c r="N47" s="17">
        <f t="shared" si="2"/>
        <v>1762640</v>
      </c>
    </row>
    <row r="48" spans="1:14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7"/>
    </row>
    <row r="49" spans="1:14" x14ac:dyDescent="0.3">
      <c r="A49" s="15" t="s">
        <v>13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</row>
    <row r="50" spans="1:14" x14ac:dyDescent="0.3">
      <c r="A50" s="12" t="s">
        <v>32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6"/>
    </row>
    <row r="51" spans="1:14" x14ac:dyDescent="0.3">
      <c r="A51" s="8" t="s">
        <v>33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17"/>
    </row>
    <row r="52" spans="1:14" x14ac:dyDescent="0.3">
      <c r="A52" s="8" t="s">
        <v>34</v>
      </c>
      <c r="B52" s="8"/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17"/>
    </row>
    <row r="53" spans="1:14" s="22" customFormat="1" x14ac:dyDescent="0.3">
      <c r="A53" s="21" t="s">
        <v>58</v>
      </c>
      <c r="B53" s="21">
        <f>B11-B47+B50+B51+B52</f>
        <v>-250</v>
      </c>
      <c r="C53" s="21">
        <f t="shared" ref="C53:M53" si="4">C11-C47+C50+C51+C52</f>
        <v>-80550</v>
      </c>
      <c r="D53" s="21">
        <f t="shared" si="4"/>
        <v>23100</v>
      </c>
      <c r="E53" s="21">
        <f t="shared" si="4"/>
        <v>9720</v>
      </c>
      <c r="F53" s="21">
        <f t="shared" si="4"/>
        <v>36250</v>
      </c>
      <c r="G53" s="21">
        <f t="shared" si="4"/>
        <v>34250</v>
      </c>
      <c r="H53" s="21">
        <f t="shared" si="4"/>
        <v>-15750</v>
      </c>
      <c r="I53" s="21">
        <f t="shared" si="4"/>
        <v>-16750</v>
      </c>
      <c r="J53" s="21">
        <f t="shared" si="4"/>
        <v>-38410</v>
      </c>
      <c r="K53" s="21">
        <f t="shared" si="4"/>
        <v>34250</v>
      </c>
      <c r="L53" s="21">
        <f t="shared" si="4"/>
        <v>23750</v>
      </c>
      <c r="M53" s="21">
        <f t="shared" si="4"/>
        <v>34750</v>
      </c>
      <c r="N53" s="19"/>
    </row>
    <row r="54" spans="1:14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7"/>
    </row>
    <row r="55" spans="1:14" x14ac:dyDescent="0.3">
      <c r="A55" s="15" t="s">
        <v>35</v>
      </c>
      <c r="B55" s="15">
        <f>+B4</f>
        <v>32500</v>
      </c>
      <c r="C55" s="15">
        <f>+B58</f>
        <v>32250</v>
      </c>
      <c r="D55" s="15">
        <f t="shared" ref="D55:M55" si="5">+C58</f>
        <v>-48300</v>
      </c>
      <c r="E55" s="15">
        <f t="shared" si="5"/>
        <v>-25200</v>
      </c>
      <c r="F55" s="15">
        <f t="shared" si="5"/>
        <v>-15480</v>
      </c>
      <c r="G55" s="15">
        <f t="shared" si="5"/>
        <v>20770</v>
      </c>
      <c r="H55" s="15">
        <f t="shared" si="5"/>
        <v>55020</v>
      </c>
      <c r="I55" s="15">
        <f t="shared" si="5"/>
        <v>39270</v>
      </c>
      <c r="J55" s="15">
        <f t="shared" si="5"/>
        <v>22520</v>
      </c>
      <c r="K55" s="15">
        <f t="shared" si="5"/>
        <v>-15890</v>
      </c>
      <c r="L55" s="15">
        <f t="shared" si="5"/>
        <v>18360</v>
      </c>
      <c r="M55" s="15">
        <f t="shared" si="5"/>
        <v>42110</v>
      </c>
      <c r="N55" s="17"/>
    </row>
    <row r="56" spans="1:14" x14ac:dyDescent="0.3">
      <c r="A56" s="1"/>
      <c r="B56" s="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7"/>
    </row>
    <row r="57" spans="1:14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7"/>
    </row>
    <row r="58" spans="1:14" x14ac:dyDescent="0.3">
      <c r="A58" s="15" t="s">
        <v>14</v>
      </c>
      <c r="B58" s="15">
        <f>B55+B53</f>
        <v>32250</v>
      </c>
      <c r="C58" s="15">
        <f t="shared" ref="C58:M58" si="6">(C11-C47+C50+C51+C52)+C55</f>
        <v>-48300</v>
      </c>
      <c r="D58" s="15">
        <f t="shared" si="6"/>
        <v>-25200</v>
      </c>
      <c r="E58" s="15">
        <f t="shared" si="6"/>
        <v>-15480</v>
      </c>
      <c r="F58" s="15">
        <f t="shared" si="6"/>
        <v>20770</v>
      </c>
      <c r="G58" s="15">
        <f t="shared" si="6"/>
        <v>55020</v>
      </c>
      <c r="H58" s="15">
        <f t="shared" si="6"/>
        <v>39270</v>
      </c>
      <c r="I58" s="15">
        <f t="shared" si="6"/>
        <v>22520</v>
      </c>
      <c r="J58" s="15">
        <f t="shared" si="6"/>
        <v>-15890</v>
      </c>
      <c r="K58" s="15">
        <f t="shared" si="6"/>
        <v>18360</v>
      </c>
      <c r="L58" s="15">
        <f t="shared" si="6"/>
        <v>42110</v>
      </c>
      <c r="M58" s="15">
        <f t="shared" si="6"/>
        <v>76860</v>
      </c>
      <c r="N58" s="19"/>
    </row>
  </sheetData>
  <phoneticPr fontId="0" type="noConversion"/>
  <printOptions horizontalCentered="1" verticalCentered="1"/>
  <pageMargins left="0.43307086614173229" right="0.55118110236220474" top="0.74803149606299213" bottom="0.55118110236220474" header="0.51181102362204722" footer="0.51181102362204722"/>
  <pageSetup paperSize="9" scale="59" orientation="landscape" horizontalDpi="4294967292" verticalDpi="4294967292" r:id="rId1"/>
  <headerFooter alignWithMargins="0">
    <oddHeader>&amp;L&amp;G</oddHeader>
    <oddFooter>&amp;C&amp;8
Download fra www.startvaekst.dk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0EED1F5020184DBB3DD3A5A75AED87" ma:contentTypeVersion="13" ma:contentTypeDescription="Create a new document." ma:contentTypeScope="" ma:versionID="d52baa81e3bec73cc05ebd4b0d4ef94f">
  <xsd:schema xmlns:xsd="http://www.w3.org/2001/XMLSchema" xmlns:xs="http://www.w3.org/2001/XMLSchema" xmlns:p="http://schemas.microsoft.com/office/2006/metadata/properties" xmlns:ns3="4920eadf-fbb8-4bb5-b810-688ba64adc56" xmlns:ns4="af040e0c-ec19-4d3d-8a53-234b8a37ec09" targetNamespace="http://schemas.microsoft.com/office/2006/metadata/properties" ma:root="true" ma:fieldsID="3b1487245648eb1442c3754b77c861f0" ns3:_="" ns4:_="">
    <xsd:import namespace="4920eadf-fbb8-4bb5-b810-688ba64adc56"/>
    <xsd:import namespace="af040e0c-ec19-4d3d-8a53-234b8a37e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0eadf-fbb8-4bb5-b810-688ba64ad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40e0c-ec19-4d3d-8a53-234b8a37ec0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C8DCE6-48F3-4D82-8291-6D81787E2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D6EEED-6725-4AC8-B993-6B46A0AC619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920eadf-fbb8-4bb5-b810-688ba64adc56"/>
    <ds:schemaRef ds:uri="af040e0c-ec19-4d3d-8a53-234b8a37ec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2680B7-51A1-4419-B40B-7E310AFA1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20eadf-fbb8-4bb5-b810-688ba64adc56"/>
    <ds:schemaRef ds:uri="af040e0c-ec19-4d3d-8a53-234b8a37e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Likviditetsbudget</vt:lpstr>
      <vt:lpstr>Likviditetsbudget!Udskriftsområde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Jeppesen</dc:creator>
  <cp:lastModifiedBy>Betina Møller</cp:lastModifiedBy>
  <cp:lastPrinted>2020-09-20T12:38:44Z</cp:lastPrinted>
  <dcterms:created xsi:type="dcterms:W3CDTF">2007-04-19T07:30:08Z</dcterms:created>
  <dcterms:modified xsi:type="dcterms:W3CDTF">2020-09-22T16:25:45Z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0x010100F90EED1F5020184DBB3DD3A5A75AED87</vt:lpwstr>
  </property>
  <property fmtid="{D5CDD505-2E9C-101B-9397-08002B2CF9AE}" pid="3" name="_dlc_DocIdItemGuid">
    <vt:lpwstr>ad3c776f-ee6f-4cc5-9257-6f3c38664dfc</vt:lpwstr>
  </property>
</Properties>
</file>